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6675" activeTab="1"/>
  </bookViews>
  <sheets>
    <sheet name="Arkusz1" sheetId="1" r:id="rId1"/>
    <sheet name="doch.spr I" sheetId="2" r:id="rId2"/>
  </sheets>
  <definedNames>
    <definedName name="_xlnm.Print_Titles" localSheetId="1">'doch.spr I'!$7:$7</definedName>
  </definedNames>
  <calcPr fullCalcOnLoad="1"/>
</workbook>
</file>

<file path=xl/sharedStrings.xml><?xml version="1.0" encoding="utf-8"?>
<sst xmlns="http://schemas.openxmlformats.org/spreadsheetml/2006/main" count="226" uniqueCount="125">
  <si>
    <t>dochody ogółem</t>
  </si>
  <si>
    <t>Dział</t>
  </si>
  <si>
    <t>Rozdział</t>
  </si>
  <si>
    <t>§</t>
  </si>
  <si>
    <t>Nazwa działu, rozdziału, paragrafu</t>
  </si>
  <si>
    <t>Plan</t>
  </si>
  <si>
    <t>Wykonanie</t>
  </si>
  <si>
    <t>o/o</t>
  </si>
  <si>
    <t>ROLNICTWO   I  ŁOWIECTWO</t>
  </si>
  <si>
    <t>wpływy z różnych dochodów</t>
  </si>
  <si>
    <t>Infrastruktura wodociągowa i sanitacyjna wsi</t>
  </si>
  <si>
    <t>Pozostała działalność</t>
  </si>
  <si>
    <t>dochody z najmu i dzierżawy składników majątkowych Skarbu Państwa , jednostek samorządu terytorialnego lub innych jednostek zaliczanych do sektora finansów publicznych oraz innych umów o podobnym charakterze</t>
  </si>
  <si>
    <t>TRANSPORT  I ŁĄCZNOŚĆ</t>
  </si>
  <si>
    <t>Drogi publiczne gminne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</si>
  <si>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</si>
  <si>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</si>
  <si>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</si>
  <si>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</si>
  <si>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</si>
  <si>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</si>
  <si>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</si>
  <si>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wpływy z opłat za zezwolenia na sprzedaż alkoholu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</si>
  <si>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</si>
  <si>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</si>
  <si>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</si>
  <si>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</si>
  <si>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</si>
  <si>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</si>
  <si>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</si>
  <si>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</si>
  <si>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</si>
  <si>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</si>
  <si>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</si>
  <si>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</si>
  <si>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</si>
  <si>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</si>
  <si>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</si>
  <si>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</si>
  <si>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</si>
  <si>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</si>
  <si>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</si>
  <si>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OŚWIATA  I  WYCHOWANIE</t>
  </si>
  <si>
    <t>Szkoły  podstawowe</t>
  </si>
  <si>
    <t>Ośrodki pomocy społecznej</t>
  </si>
  <si>
    <t>Usługi opiekuńcze i specjalistyczne usługi opiekuńcze</t>
  </si>
  <si>
    <t>Przedszkola</t>
  </si>
  <si>
    <t>GOSPODARKA  KOMUNALNA  I  OCHRONA  ŚRODOWISKA</t>
  </si>
  <si>
    <t>RAZEM</t>
  </si>
  <si>
    <t>SPRAWOZDANIE</t>
  </si>
  <si>
    <t>Z WYKONANIA  PLANU  DOCHODÓW  BUDŻETU  GMINY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</si>
  <si>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</si>
  <si>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</si>
  <si>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URZĘDY  NACZELNYCH ORGANÓW  WŁADZY PAŃSTWOWEJ,  KONTROLI  I  OCHRONY PRAWA  ORAZ SĄDOWNICTWA</t>
  </si>
  <si>
    <t>podatek od działalności gospodarczej osób fizycznych, opłacany w formie karty podatkowej</t>
  </si>
  <si>
    <t>dotacje celowe otrzymane z budżetu państwa na realizację własnych zadań bieżących gmin (związków gmin)</t>
  </si>
  <si>
    <t>0970</t>
  </si>
  <si>
    <t>0750</t>
  </si>
  <si>
    <t>0470</t>
  </si>
  <si>
    <t>0920</t>
  </si>
  <si>
    <t>2010</t>
  </si>
  <si>
    <t>0830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</si>
  <si>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</si>
  <si>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</si>
  <si>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</si>
  <si>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</si>
  <si>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</si>
  <si>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</si>
  <si>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</si>
  <si>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</si>
  <si>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</si>
  <si>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</si>
  <si>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</si>
  <si>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</si>
  <si>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</si>
  <si>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2920</t>
  </si>
  <si>
    <t>2030</t>
  </si>
  <si>
    <t>POMOC SPOŁECZNA</t>
  </si>
  <si>
    <t>DOCHODY  OD  OSÓB  PRAWNYCH,  OD  OSÓB  FIZYCZNYCH I OD  INNYCH  JEDNOSTEK  NIE  POSIADAJĄCYCH  OSOBOWOŚCI  PRAWNEJ  ORAZ WYDATKI ZWIĄZANE Z ICH POBOREM</t>
  </si>
  <si>
    <t>Dywidendy</t>
  </si>
  <si>
    <t>Wpływy z innych opłat stanowiących dochody jednostek samorządu terytorialnego na podstawie ustaw</t>
  </si>
  <si>
    <t>0740</t>
  </si>
  <si>
    <t>dywidendy i kwoty uzyskane ze zbycia praw majątkowych</t>
  </si>
  <si>
    <t>Część wyrównawcza subwencji ogólnej dla gmin</t>
  </si>
  <si>
    <t>Świadczenia rodzinne oraz składki na ubezpieczenia emerytalne i rentowe z ubezpieczenia społecznego</t>
  </si>
  <si>
    <t>Oczyszczanie miast i wsi</t>
  </si>
  <si>
    <t>OCHRONA  ZDROWIA</t>
  </si>
  <si>
    <t>Czesław Marian Zalewski</t>
  </si>
  <si>
    <t>Wpływy z podatku rolnego, podatku leśnego, podatku od czynności cywilnoprawnych,  oraz podatków i opłat lokalnych od osób prawnych i innych jednostek organizacyjnych</t>
  </si>
  <si>
    <t>Wpływy z podatku rolnego, podatku leśnego, podatku od spadków i darowizn, podatku od czynności cywilnoprawnych, oraz podatków i opłat lokalnych od osób fizycznych</t>
  </si>
  <si>
    <t>0490</t>
  </si>
  <si>
    <t>EDUKACYJNA  OPIEKA  WYCHOWAWCZA</t>
  </si>
  <si>
    <t>Pomoc materialna dla uczniów</t>
  </si>
  <si>
    <t>2360</t>
  </si>
  <si>
    <t>dochody jednostek samorządu terytorialnego związane z realizacją zadań z zakresu administracji rządowej oraz innych zadań zleconych ustawami</t>
  </si>
  <si>
    <t>wpływy z innych lokalnych opłat pobieranych przez jednostki samorządu terytorialnego na podstawie odrębnych ustaw</t>
  </si>
  <si>
    <t>Zasiłki i pomoc w naturze oraz składki na ubezpieczenia emerytalne i rentowe</t>
  </si>
  <si>
    <t>Składki na ubezpieczenie zdrowotne opłacane za osoby pobierające niektóre świadczenia z pomocy społecznej oraz niektóre świadczenia rodzinne</t>
  </si>
  <si>
    <t>6300</t>
  </si>
  <si>
    <t>Wpływy z tytułu pomocy finansowej udzielanej między jednostkami samorządu terytorialnego na dofinansowanie własnych zadań zleconych gminom ustawami</t>
  </si>
  <si>
    <t>6260</t>
  </si>
  <si>
    <t>2710</t>
  </si>
  <si>
    <t>KULTURA FIZYCZNA I SPORT</t>
  </si>
  <si>
    <t xml:space="preserve">Wpływy z tytułu pomocy finansowej udzielanej między jednostkami samorządu terytorialnego na dofinansowanie własnych zadań bieżących </t>
  </si>
  <si>
    <t>wpływy z tytułu pomocy finansowej udzielanej między jednostkami samorządu terytorialnego na dofinansowanie własnych zadań inwestycyjnych i zakupów inwestycyjnych</t>
  </si>
  <si>
    <t>Ochotnicze straże pożarne</t>
  </si>
  <si>
    <t>wpływy z pomocy finansowej udzielanej między jednostkami samorządu terytorialnego na dofinansowanie własnych zadań inwestycyjnych i zakupów inwestycyjnych</t>
  </si>
  <si>
    <t>Dotacje otrzymane z funduszy celowych na finansowanie lub dofinansowanie kosztów realizacji inwestycji i zakupów inwestycyjnych jednostek sektora finansów publicznych</t>
  </si>
  <si>
    <t>0690</t>
  </si>
  <si>
    <t>wpływy z różnych opłat</t>
  </si>
  <si>
    <t>0570</t>
  </si>
  <si>
    <t>Zadania w zakresie kultury fizycznej i sportu</t>
  </si>
  <si>
    <t>Wójt</t>
  </si>
  <si>
    <t>za  2008 rok</t>
  </si>
  <si>
    <t>0770</t>
  </si>
  <si>
    <t>0400</t>
  </si>
  <si>
    <t>6310</t>
  </si>
  <si>
    <t>grzywny, mandaty i inne kary pieniężne od osób fizycznych</t>
  </si>
  <si>
    <t>wpłaty z tytułu odpłatnego nabycia prawa własności oraz prawa użytkowania wieczystego nieruchomości</t>
  </si>
  <si>
    <t>wpływy z opłaty produktowej</t>
  </si>
  <si>
    <t>dotacje celowe otrzymane z budżetu państwa na inwestycje i zakupy inwestycyjne z zakresu administracji rządowej oraz innych zadań zleconych gminom ustawami</t>
  </si>
  <si>
    <t xml:space="preserve">wpływy z tytułu pomocy finansowej udzielanej między jednostkami samorządu terytorialnego na dofinansowanie własnych zadań bieżących </t>
  </si>
  <si>
    <t xml:space="preserve"> Wpływy i wydatki związane z gromadzeniem środków z opłat produktowych        </t>
  </si>
  <si>
    <t>Usuwanie skutków klęsk żywiołowych</t>
  </si>
  <si>
    <t xml:space="preserve">Zał. Nr 1                   do Zarządzenia              Nr 215/09                 Wójta Gminy Sterdyń                       z dnia 16.03.09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</si>
</sst>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00"/>
    <numFmt numFmtId="170" formatCode="00000"/>
    <numFmt numFmtId="171" formatCode="0.0%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9" fontId="4" fillId="0" borderId="1" xfId="0" applyNumberFormat="1" applyFont="1" applyFill="1" applyBorder="1" applyAlignment="1" applyProtection="1">
      <alignment horizontal="center" vertical="center"/>
      <protection/>
    </xf>
    <xf numFmtId="169" fontId="4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70" fontId="5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170" fontId="4" fillId="0" borderId="5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vertical="top"/>
      <protection/>
    </xf>
    <xf numFmtId="49" fontId="5" fillId="0" borderId="5" xfId="0" applyNumberFormat="1" applyFont="1" applyFill="1" applyBorder="1" applyAlignment="1" applyProtection="1">
      <alignment vertical="top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170" fontId="5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69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169" fontId="5" fillId="0" borderId="5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49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170" fontId="5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vertical="top"/>
      <protection/>
    </xf>
    <xf numFmtId="4" fontId="4" fillId="0" borderId="4" xfId="0" applyNumberFormat="1" applyFont="1" applyFill="1" applyBorder="1" applyAlignment="1" applyProtection="1">
      <alignment vertical="top"/>
      <protection/>
    </xf>
    <xf numFmtId="4" fontId="5" fillId="0" borderId="5" xfId="0" applyNumberFormat="1" applyFont="1" applyFill="1" applyBorder="1" applyAlignment="1" applyProtection="1">
      <alignment vertical="top" wrapText="1"/>
      <protection/>
    </xf>
    <xf numFmtId="4" fontId="4" fillId="0" borderId="5" xfId="0" applyNumberFormat="1" applyFont="1" applyFill="1" applyBorder="1" applyAlignment="1" applyProtection="1">
      <alignment vertical="top" wrapText="1"/>
      <protection/>
    </xf>
    <xf numFmtId="4" fontId="5" fillId="0" borderId="5" xfId="0" applyNumberFormat="1" applyFont="1" applyFill="1" applyBorder="1" applyAlignment="1" applyProtection="1">
      <alignment vertical="top"/>
      <protection/>
    </xf>
    <xf numFmtId="4" fontId="4" fillId="0" borderId="5" xfId="0" applyNumberFormat="1" applyFont="1" applyFill="1" applyBorder="1" applyAlignment="1" applyProtection="1">
      <alignment vertical="top"/>
      <protection/>
    </xf>
    <xf numFmtId="4" fontId="4" fillId="0" borderId="8" xfId="0" applyNumberFormat="1" applyFont="1" applyFill="1" applyBorder="1" applyAlignment="1" applyProtection="1">
      <alignment vertical="top" wrapText="1"/>
      <protection/>
    </xf>
    <xf numFmtId="170" fontId="5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170" fontId="5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170" fontId="4" fillId="0" borderId="9" xfId="0" applyNumberFormat="1" applyFont="1" applyFill="1" applyBorder="1" applyAlignment="1" applyProtection="1">
      <alignment vertical="top"/>
      <protection/>
    </xf>
    <xf numFmtId="169" fontId="7" fillId="0" borderId="0" xfId="0" applyNumberFormat="1" applyFont="1" applyFill="1" applyBorder="1" applyAlignment="1" applyProtection="1">
      <alignment vertical="top"/>
      <protection/>
    </xf>
    <xf numFmtId="170" fontId="4" fillId="0" borderId="6" xfId="0" applyNumberFormat="1" applyFont="1" applyFill="1" applyBorder="1" applyAlignment="1" applyProtection="1">
      <alignment horizontal="center" vertical="top"/>
      <protection/>
    </xf>
    <xf numFmtId="4" fontId="4" fillId="0" borderId="6" xfId="0" applyNumberFormat="1" applyFont="1" applyFill="1" applyBorder="1" applyAlignment="1" applyProtection="1">
      <alignment vertical="top" wrapText="1"/>
      <protection/>
    </xf>
    <xf numFmtId="4" fontId="4" fillId="0" borderId="7" xfId="0" applyNumberFormat="1" applyFont="1" applyFill="1" applyBorder="1" applyAlignment="1" applyProtection="1">
      <alignment vertical="top" wrapText="1"/>
      <protection/>
    </xf>
    <xf numFmtId="4" fontId="15" fillId="0" borderId="5" xfId="0" applyNumberFormat="1" applyFont="1" applyFill="1" applyBorder="1" applyAlignment="1" applyProtection="1">
      <alignment vertical="top" wrapText="1"/>
      <protection/>
    </xf>
    <xf numFmtId="170" fontId="15" fillId="0" borderId="5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5" xfId="0" applyNumberFormat="1" applyFont="1" applyFill="1" applyBorder="1" applyAlignment="1" applyProtection="1">
      <alignment vertical="top" wrapText="1"/>
      <protection/>
    </xf>
    <xf numFmtId="169" fontId="15" fillId="0" borderId="13" xfId="0" applyNumberFormat="1" applyFont="1" applyFill="1" applyBorder="1" applyAlignment="1" applyProtection="1">
      <alignment vertical="top" wrapText="1"/>
      <protection/>
    </xf>
    <xf numFmtId="170" fontId="10" fillId="0" borderId="13" xfId="0" applyNumberFormat="1" applyFont="1" applyFill="1" applyBorder="1" applyAlignment="1" applyProtection="1">
      <alignment horizontal="center" vertical="top" wrapText="1"/>
      <protection/>
    </xf>
    <xf numFmtId="49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NumberFormat="1" applyFont="1" applyFill="1" applyBorder="1" applyAlignment="1" applyProtection="1">
      <alignment vertical="top" wrapText="1"/>
      <protection/>
    </xf>
    <xf numFmtId="169" fontId="4" fillId="0" borderId="5" xfId="0" applyNumberFormat="1" applyFont="1" applyFill="1" applyBorder="1" applyAlignment="1" applyProtection="1">
      <alignment vertical="top"/>
      <protection/>
    </xf>
    <xf numFmtId="169" fontId="15" fillId="0" borderId="5" xfId="0" applyNumberFormat="1" applyFont="1" applyFill="1" applyBorder="1" applyAlignment="1" applyProtection="1">
      <alignment horizontal="center" vertical="top" wrapText="1"/>
      <protection/>
    </xf>
    <xf numFmtId="169" fontId="15" fillId="0" borderId="5" xfId="0" applyNumberFormat="1" applyFont="1" applyFill="1" applyBorder="1" applyAlignment="1" applyProtection="1">
      <alignment vertical="top"/>
      <protection/>
    </xf>
    <xf numFmtId="170" fontId="15" fillId="0" borderId="5" xfId="0" applyNumberFormat="1" applyFont="1" applyFill="1" applyBorder="1" applyAlignment="1" applyProtection="1">
      <alignment horizontal="center" vertical="top"/>
      <protection/>
    </xf>
    <xf numFmtId="169" fontId="4" fillId="0" borderId="6" xfId="0" applyNumberFormat="1" applyFont="1" applyFill="1" applyBorder="1" applyAlignment="1" applyProtection="1">
      <alignment vertical="top"/>
      <protection/>
    </xf>
    <xf numFmtId="0" fontId="15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5" xfId="0" applyNumberFormat="1" applyFont="1" applyFill="1" applyBorder="1" applyAlignment="1" applyProtection="1">
      <alignment vertical="top"/>
      <protection/>
    </xf>
    <xf numFmtId="0" fontId="15" fillId="0" borderId="6" xfId="0" applyNumberFormat="1" applyFont="1" applyFill="1" applyBorder="1" applyAlignment="1" applyProtection="1">
      <alignment vertical="top" wrapText="1"/>
      <protection/>
    </xf>
    <xf numFmtId="0" fontId="15" fillId="0" borderId="14" xfId="0" applyNumberFormat="1" applyFont="1" applyFill="1" applyBorder="1" applyAlignment="1" applyProtection="1">
      <alignment vertical="top"/>
      <protection/>
    </xf>
    <xf numFmtId="49" fontId="4" fillId="0" borderId="5" xfId="0" applyNumberFormat="1" applyFont="1" applyFill="1" applyBorder="1" applyAlignment="1" applyProtection="1">
      <alignment vertical="top"/>
      <protection/>
    </xf>
    <xf numFmtId="170" fontId="5" fillId="0" borderId="6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171" fontId="15" fillId="0" borderId="13" xfId="17" applyNumberFormat="1" applyFont="1" applyFill="1" applyBorder="1" applyAlignment="1" applyProtection="1">
      <alignment vertical="top"/>
      <protection/>
    </xf>
    <xf numFmtId="171" fontId="10" fillId="0" borderId="13" xfId="17" applyNumberFormat="1" applyFont="1" applyFill="1" applyBorder="1" applyAlignment="1" applyProtection="1">
      <alignment vertical="top"/>
      <protection/>
    </xf>
    <xf numFmtId="171" fontId="4" fillId="0" borderId="13" xfId="17" applyNumberFormat="1" applyFont="1" applyFill="1" applyBorder="1" applyAlignment="1" applyProtection="1">
      <alignment vertical="top"/>
      <protection/>
    </xf>
    <xf numFmtId="171" fontId="5" fillId="0" borderId="13" xfId="17" applyNumberFormat="1" applyFont="1" applyFill="1" applyBorder="1" applyAlignment="1" applyProtection="1">
      <alignment vertical="top"/>
      <protection/>
    </xf>
    <xf numFmtId="4" fontId="15" fillId="0" borderId="5" xfId="0" applyNumberFormat="1" applyFont="1" applyFill="1" applyBorder="1" applyAlignment="1" applyProtection="1">
      <alignment vertical="top"/>
      <protection/>
    </xf>
    <xf numFmtId="171" fontId="16" fillId="0" borderId="13" xfId="17" applyNumberFormat="1" applyFont="1" applyFill="1" applyBorder="1" applyAlignment="1" applyProtection="1">
      <alignment vertical="top"/>
      <protection/>
    </xf>
    <xf numFmtId="171" fontId="17" fillId="0" borderId="13" xfId="17" applyNumberFormat="1" applyFont="1" applyFill="1" applyBorder="1" applyAlignment="1" applyProtection="1">
      <alignment vertical="top"/>
      <protection/>
    </xf>
    <xf numFmtId="171" fontId="18" fillId="0" borderId="13" xfId="17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171" fontId="16" fillId="0" borderId="8" xfId="17" applyNumberFormat="1" applyFont="1" applyFill="1" applyBorder="1" applyAlignment="1" applyProtection="1">
      <alignment vertical="top"/>
      <protection/>
    </xf>
    <xf numFmtId="169" fontId="10" fillId="0" borderId="3" xfId="0" applyNumberFormat="1" applyFont="1" applyFill="1" applyBorder="1" applyAlignment="1" applyProtection="1">
      <alignment vertical="top" wrapText="1"/>
      <protection/>
    </xf>
    <xf numFmtId="0" fontId="15" fillId="0" borderId="1" xfId="0" applyNumberFormat="1" applyFont="1" applyFill="1" applyBorder="1" applyAlignment="1" applyProtection="1">
      <alignment vertical="center" wrapText="1"/>
      <protection/>
    </xf>
    <xf numFmtId="4" fontId="15" fillId="0" borderId="1" xfId="0" applyNumberFormat="1" applyFont="1" applyFill="1" applyBorder="1" applyAlignment="1" applyProtection="1">
      <alignment vertical="center" wrapText="1"/>
      <protection/>
    </xf>
    <xf numFmtId="171" fontId="15" fillId="0" borderId="3" xfId="17" applyNumberFormat="1" applyFont="1" applyFill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9" sqref="H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 topLeftCell="A133">
      <selection activeCell="I11" sqref="I11"/>
    </sheetView>
  </sheetViews>
  <sheetFormatPr defaultColWidth="9.140625" defaultRowHeight="12.75"/>
  <cols>
    <col min="1" max="1" width="5.140625" style="1" customWidth="1"/>
    <col min="2" max="2" width="6.00390625" style="1" customWidth="1"/>
    <col min="3" max="3" width="5.7109375" style="1" customWidth="1"/>
    <col min="4" max="4" width="40.00390625" style="1" customWidth="1"/>
    <col min="5" max="5" width="14.421875" style="1" customWidth="1"/>
    <col min="6" max="6" width="14.57421875" style="1" customWidth="1"/>
    <col min="7" max="7" width="6.8515625" style="1" customWidth="1"/>
    <col min="8" max="16384" width="10.00390625" style="1" customWidth="1"/>
  </cols>
  <sheetData>
    <row r="1" spans="1:6" ht="79.5" customHeight="1">
      <c r="A1" s="2"/>
      <c r="C1" s="9"/>
      <c r="D1" s="3"/>
      <c r="F1" s="18" t="s">
        <v>124</v>
      </c>
    </row>
    <row r="2" spans="3:4" ht="17.25" customHeight="1">
      <c r="C2" s="9"/>
      <c r="D2" s="4" t="s">
        <v>49</v>
      </c>
    </row>
    <row r="3" ht="14.25" customHeight="1">
      <c r="D3" s="15" t="s">
        <v>50</v>
      </c>
    </row>
    <row r="4" spans="3:4" ht="14.25" customHeight="1">
      <c r="C4" s="9"/>
      <c r="D4" s="15" t="s">
        <v>113</v>
      </c>
    </row>
    <row r="5" ht="12.75">
      <c r="F5" s="14" t="s">
        <v>0</v>
      </c>
    </row>
    <row r="6" ht="13.5" thickBot="1">
      <c r="C6" s="9"/>
    </row>
    <row r="7" spans="1:7" ht="30" customHeight="1" thickBot="1">
      <c r="A7" s="17" t="s">
        <v>1</v>
      </c>
      <c r="B7" s="16" t="s">
        <v>2</v>
      </c>
      <c r="C7" s="11" t="s">
        <v>3</v>
      </c>
      <c r="D7" s="5" t="s">
        <v>4</v>
      </c>
      <c r="E7" s="6" t="s">
        <v>5</v>
      </c>
      <c r="F7" s="10" t="s">
        <v>6</v>
      </c>
      <c r="G7" s="5" t="s">
        <v>7</v>
      </c>
    </row>
    <row r="8" spans="1:7" ht="12.75">
      <c r="A8" s="7"/>
      <c r="B8" s="7"/>
      <c r="C8" s="12"/>
      <c r="D8" s="7"/>
      <c r="E8" s="8"/>
      <c r="F8" s="44"/>
      <c r="G8" s="13"/>
    </row>
    <row r="9" spans="1:7" ht="15" customHeight="1">
      <c r="A9" s="65">
        <v>10</v>
      </c>
      <c r="B9" s="66"/>
      <c r="C9" s="67"/>
      <c r="D9" s="68" t="s">
        <v>8</v>
      </c>
      <c r="E9" s="86">
        <f>SUM(E10,E14)</f>
        <v>539534</v>
      </c>
      <c r="F9" s="86">
        <f>SUM(F10,F14)</f>
        <v>528448.5</v>
      </c>
      <c r="G9" s="82">
        <f>F9/E9*100%</f>
        <v>0.9794535654842883</v>
      </c>
    </row>
    <row r="10" spans="1:7" ht="12.75">
      <c r="A10" s="26"/>
      <c r="B10" s="20">
        <v>1010</v>
      </c>
      <c r="C10" s="27"/>
      <c r="D10" s="28" t="s">
        <v>10</v>
      </c>
      <c r="E10" s="47">
        <f>SUM(E11,E12,E13)</f>
        <v>192200</v>
      </c>
      <c r="F10" s="47">
        <f>SUM(F11,F12,F13)</f>
        <v>183296</v>
      </c>
      <c r="G10" s="85">
        <f aca="true" t="shared" si="0" ref="G10:G72">F10/E10*100%</f>
        <v>0.9536732570239334</v>
      </c>
    </row>
    <row r="11" spans="1:7" ht="25.5">
      <c r="A11" s="26"/>
      <c r="B11" s="20"/>
      <c r="C11" s="78" t="s">
        <v>110</v>
      </c>
      <c r="D11" s="25" t="s">
        <v>117</v>
      </c>
      <c r="E11" s="48">
        <v>2200</v>
      </c>
      <c r="F11" s="48">
        <v>2196</v>
      </c>
      <c r="G11" s="84">
        <f t="shared" si="0"/>
        <v>0.9981818181818182</v>
      </c>
    </row>
    <row r="12" spans="1:7" ht="12.75">
      <c r="A12" s="26"/>
      <c r="B12" s="26"/>
      <c r="C12" s="24" t="s">
        <v>56</v>
      </c>
      <c r="D12" s="25" t="s">
        <v>9</v>
      </c>
      <c r="E12" s="46">
        <v>90000</v>
      </c>
      <c r="F12" s="46">
        <v>81100</v>
      </c>
      <c r="G12" s="84">
        <f t="shared" si="0"/>
        <v>0.9011111111111111</v>
      </c>
    </row>
    <row r="13" spans="1:7" ht="51">
      <c r="A13" s="26"/>
      <c r="B13" s="26"/>
      <c r="C13" s="24" t="s">
        <v>98</v>
      </c>
      <c r="D13" s="25" t="s">
        <v>99</v>
      </c>
      <c r="E13" s="46">
        <v>100000</v>
      </c>
      <c r="F13" s="46">
        <v>100000</v>
      </c>
      <c r="G13" s="87">
        <v>1</v>
      </c>
    </row>
    <row r="14" spans="1:7" ht="12.75">
      <c r="A14" s="26"/>
      <c r="B14" s="29">
        <v>1095</v>
      </c>
      <c r="C14" s="21"/>
      <c r="D14" s="22" t="s">
        <v>11</v>
      </c>
      <c r="E14" s="47">
        <f>SUM(E15,E16,E17,E18)</f>
        <v>347334</v>
      </c>
      <c r="F14" s="47">
        <f>SUM(F15,F16,F17,F18)</f>
        <v>345152.5</v>
      </c>
      <c r="G14" s="82">
        <f t="shared" si="0"/>
        <v>0.993719301882338</v>
      </c>
    </row>
    <row r="15" spans="1:7" ht="69.75" customHeight="1">
      <c r="A15" s="26"/>
      <c r="B15" s="30"/>
      <c r="C15" s="24" t="s">
        <v>57</v>
      </c>
      <c r="D15" s="25" t="s">
        <v>12</v>
      </c>
      <c r="E15" s="46">
        <v>4000</v>
      </c>
      <c r="F15" s="46">
        <v>3827.82</v>
      </c>
      <c r="G15" s="84">
        <f t="shared" si="0"/>
        <v>0.956955</v>
      </c>
    </row>
    <row r="16" spans="1:7" ht="38.25">
      <c r="A16" s="26"/>
      <c r="B16" s="30"/>
      <c r="C16" s="24" t="s">
        <v>114</v>
      </c>
      <c r="D16" s="25" t="s">
        <v>118</v>
      </c>
      <c r="E16" s="46">
        <v>60000</v>
      </c>
      <c r="F16" s="46">
        <v>57985</v>
      </c>
      <c r="G16" s="84">
        <f t="shared" si="0"/>
        <v>0.9664166666666667</v>
      </c>
    </row>
    <row r="17" spans="1:7" ht="12.75">
      <c r="A17" s="26"/>
      <c r="B17" s="30"/>
      <c r="C17" s="24" t="s">
        <v>59</v>
      </c>
      <c r="D17" s="25" t="s">
        <v>18</v>
      </c>
      <c r="E17" s="46">
        <v>0</v>
      </c>
      <c r="F17" s="46">
        <v>6.54</v>
      </c>
      <c r="G17" s="84"/>
    </row>
    <row r="18" spans="1:7" ht="51">
      <c r="A18" s="26"/>
      <c r="B18" s="30"/>
      <c r="C18" s="24" t="s">
        <v>60</v>
      </c>
      <c r="D18" s="25" t="s">
        <v>51</v>
      </c>
      <c r="E18" s="46">
        <v>283334</v>
      </c>
      <c r="F18" s="46">
        <v>283333.14</v>
      </c>
      <c r="G18" s="87">
        <f t="shared" si="0"/>
        <v>0.9999969647130242</v>
      </c>
    </row>
    <row r="19" spans="1:7" ht="12.75">
      <c r="A19" s="70">
        <v>600</v>
      </c>
      <c r="B19" s="62"/>
      <c r="C19" s="63"/>
      <c r="D19" s="64" t="s">
        <v>13</v>
      </c>
      <c r="E19" s="86">
        <f>SUM(E20,E23)</f>
        <v>375415</v>
      </c>
      <c r="F19" s="86">
        <f>SUM(F20,F23)</f>
        <v>373422</v>
      </c>
      <c r="G19" s="82">
        <f t="shared" si="0"/>
        <v>0.9946912083960417</v>
      </c>
    </row>
    <row r="20" spans="1:7" ht="12.75">
      <c r="A20" s="31"/>
      <c r="B20" s="29">
        <v>60016</v>
      </c>
      <c r="C20" s="21"/>
      <c r="D20" s="22" t="s">
        <v>14</v>
      </c>
      <c r="E20" s="47">
        <f>SUM(E21,E22)</f>
        <v>337000</v>
      </c>
      <c r="F20" s="47">
        <f>SUM(F21,F22)</f>
        <v>335007</v>
      </c>
      <c r="G20" s="84">
        <f t="shared" si="0"/>
        <v>0.9940860534124629</v>
      </c>
    </row>
    <row r="21" spans="1:7" ht="57" customHeight="1">
      <c r="A21" s="31"/>
      <c r="B21" s="29"/>
      <c r="C21" s="24" t="s">
        <v>100</v>
      </c>
      <c r="D21" s="25" t="s">
        <v>107</v>
      </c>
      <c r="E21" s="46">
        <v>40000</v>
      </c>
      <c r="F21" s="46">
        <v>40000</v>
      </c>
      <c r="G21" s="84">
        <f t="shared" si="0"/>
        <v>1</v>
      </c>
    </row>
    <row r="22" spans="1:7" ht="51">
      <c r="A22" s="31"/>
      <c r="B22" s="29"/>
      <c r="C22" s="24" t="s">
        <v>98</v>
      </c>
      <c r="D22" s="25" t="s">
        <v>104</v>
      </c>
      <c r="E22" s="46">
        <v>297000</v>
      </c>
      <c r="F22" s="46">
        <v>295007</v>
      </c>
      <c r="G22" s="84">
        <f t="shared" si="0"/>
        <v>0.9932895622895623</v>
      </c>
    </row>
    <row r="23" spans="1:7" ht="12.75">
      <c r="A23" s="31"/>
      <c r="B23" s="29">
        <v>60078</v>
      </c>
      <c r="C23" s="24"/>
      <c r="D23" s="22" t="s">
        <v>123</v>
      </c>
      <c r="E23" s="45">
        <v>38415</v>
      </c>
      <c r="F23" s="45">
        <v>38415</v>
      </c>
      <c r="G23" s="88">
        <f t="shared" si="0"/>
        <v>1</v>
      </c>
    </row>
    <row r="24" spans="1:7" ht="51">
      <c r="A24" s="31"/>
      <c r="B24" s="29"/>
      <c r="C24" s="24" t="s">
        <v>101</v>
      </c>
      <c r="D24" s="25" t="s">
        <v>103</v>
      </c>
      <c r="E24" s="46">
        <v>38415</v>
      </c>
      <c r="F24" s="46">
        <v>38415</v>
      </c>
      <c r="G24" s="87">
        <f t="shared" si="0"/>
        <v>1</v>
      </c>
    </row>
    <row r="25" spans="1:7" ht="12.75">
      <c r="A25" s="71">
        <v>700</v>
      </c>
      <c r="B25" s="72"/>
      <c r="C25" s="63"/>
      <c r="D25" s="64" t="s">
        <v>15</v>
      </c>
      <c r="E25" s="86">
        <f>SUM(E26)</f>
        <v>214311</v>
      </c>
      <c r="F25" s="86">
        <f>SUM(F26)</f>
        <v>263968.53</v>
      </c>
      <c r="G25" s="82">
        <f t="shared" si="0"/>
        <v>1.2317077984797795</v>
      </c>
    </row>
    <row r="26" spans="1:7" ht="12.75">
      <c r="A26" s="69"/>
      <c r="B26" s="20">
        <v>70005</v>
      </c>
      <c r="C26" s="21"/>
      <c r="D26" s="22" t="s">
        <v>16</v>
      </c>
      <c r="E26" s="47">
        <f>SUM(E27,E28,E29,E30,E31)</f>
        <v>214311</v>
      </c>
      <c r="F26" s="47">
        <f>SUM(F27,F28,F29,F30,F31)</f>
        <v>263968.53</v>
      </c>
      <c r="G26" s="88">
        <f t="shared" si="0"/>
        <v>1.2317077984797795</v>
      </c>
    </row>
    <row r="27" spans="1:7" ht="25.5">
      <c r="A27" s="69"/>
      <c r="B27" s="23"/>
      <c r="C27" s="24" t="s">
        <v>58</v>
      </c>
      <c r="D27" s="25" t="s">
        <v>17</v>
      </c>
      <c r="E27" s="46">
        <v>1711</v>
      </c>
      <c r="F27" s="46">
        <v>1576.01</v>
      </c>
      <c r="G27" s="84">
        <f t="shared" si="0"/>
        <v>0.9211046171829339</v>
      </c>
    </row>
    <row r="28" spans="1:7" ht="25.5">
      <c r="A28" s="69"/>
      <c r="B28" s="23"/>
      <c r="C28" s="24" t="s">
        <v>110</v>
      </c>
      <c r="D28" s="25" t="s">
        <v>117</v>
      </c>
      <c r="E28" s="46">
        <v>400</v>
      </c>
      <c r="F28" s="46">
        <v>383.68</v>
      </c>
      <c r="G28" s="84">
        <f t="shared" si="0"/>
        <v>0.9592</v>
      </c>
    </row>
    <row r="29" spans="1:7" ht="69.75" customHeight="1">
      <c r="A29" s="69"/>
      <c r="B29" s="23"/>
      <c r="C29" s="24" t="s">
        <v>57</v>
      </c>
      <c r="D29" s="25" t="s">
        <v>12</v>
      </c>
      <c r="E29" s="46">
        <v>90000</v>
      </c>
      <c r="F29" s="46">
        <v>107403.3</v>
      </c>
      <c r="G29" s="87">
        <f t="shared" si="0"/>
        <v>1.19337</v>
      </c>
    </row>
    <row r="30" spans="1:7" ht="38.25">
      <c r="A30" s="69"/>
      <c r="B30" s="23"/>
      <c r="C30" s="24" t="s">
        <v>114</v>
      </c>
      <c r="D30" s="25" t="s">
        <v>118</v>
      </c>
      <c r="E30" s="46">
        <v>122000</v>
      </c>
      <c r="F30" s="46">
        <v>154566.1</v>
      </c>
      <c r="G30" s="87">
        <f t="shared" si="0"/>
        <v>1.2669352459016394</v>
      </c>
    </row>
    <row r="31" spans="1:7" ht="12.75">
      <c r="A31" s="69"/>
      <c r="B31" s="23"/>
      <c r="C31" s="24" t="s">
        <v>59</v>
      </c>
      <c r="D31" s="25" t="s">
        <v>18</v>
      </c>
      <c r="E31" s="46">
        <v>200</v>
      </c>
      <c r="F31" s="46">
        <v>39.44</v>
      </c>
      <c r="G31" s="84">
        <f t="shared" si="0"/>
        <v>0.1972</v>
      </c>
    </row>
    <row r="32" spans="1:7" ht="12.75">
      <c r="A32" s="71">
        <v>750</v>
      </c>
      <c r="B32" s="72"/>
      <c r="C32" s="63"/>
      <c r="D32" s="64" t="s">
        <v>19</v>
      </c>
      <c r="E32" s="86">
        <f>SUM(E33,E36,E39)</f>
        <v>106090</v>
      </c>
      <c r="F32" s="86">
        <f>SUM(F33,F36,F39)</f>
        <v>107678.86</v>
      </c>
      <c r="G32" s="82">
        <f t="shared" si="0"/>
        <v>1.0149765293618627</v>
      </c>
    </row>
    <row r="33" spans="1:7" ht="12.75">
      <c r="A33" s="69"/>
      <c r="B33" s="20">
        <v>75011</v>
      </c>
      <c r="C33" s="21"/>
      <c r="D33" s="22" t="s">
        <v>20</v>
      </c>
      <c r="E33" s="47">
        <f>SUM(E34,E35)</f>
        <v>102290</v>
      </c>
      <c r="F33" s="47">
        <f>SUM(F34,F35)</f>
        <v>102387.5</v>
      </c>
      <c r="G33" s="88">
        <f t="shared" si="0"/>
        <v>1.0009531723531138</v>
      </c>
    </row>
    <row r="34" spans="1:7" ht="51">
      <c r="A34" s="69"/>
      <c r="B34" s="23"/>
      <c r="C34" s="24" t="s">
        <v>60</v>
      </c>
      <c r="D34" s="25" t="s">
        <v>51</v>
      </c>
      <c r="E34" s="46">
        <v>102107</v>
      </c>
      <c r="F34" s="46">
        <v>102107</v>
      </c>
      <c r="G34" s="87">
        <f t="shared" si="0"/>
        <v>1</v>
      </c>
    </row>
    <row r="35" spans="1:7" ht="51">
      <c r="A35" s="69"/>
      <c r="B35" s="23"/>
      <c r="C35" s="24" t="s">
        <v>93</v>
      </c>
      <c r="D35" s="25" t="s">
        <v>94</v>
      </c>
      <c r="E35" s="46">
        <v>183</v>
      </c>
      <c r="F35" s="46">
        <v>280.5</v>
      </c>
      <c r="G35" s="87">
        <f t="shared" si="0"/>
        <v>1.5327868852459017</v>
      </c>
    </row>
    <row r="36" spans="1:7" ht="25.5">
      <c r="A36" s="69"/>
      <c r="B36" s="20">
        <v>75023</v>
      </c>
      <c r="C36" s="21"/>
      <c r="D36" s="22" t="s">
        <v>52</v>
      </c>
      <c r="E36" s="47">
        <f>SUM(E37,E38)</f>
        <v>3300</v>
      </c>
      <c r="F36" s="47">
        <f>SUM(F37,F38)</f>
        <v>4829.62</v>
      </c>
      <c r="G36" s="88">
        <f t="shared" si="0"/>
        <v>1.463521212121212</v>
      </c>
    </row>
    <row r="37" spans="1:7" ht="12.75">
      <c r="A37" s="69"/>
      <c r="B37" s="23"/>
      <c r="C37" s="24" t="s">
        <v>59</v>
      </c>
      <c r="D37" s="25" t="s">
        <v>18</v>
      </c>
      <c r="E37" s="46">
        <v>3000</v>
      </c>
      <c r="F37" s="46">
        <v>4497.36</v>
      </c>
      <c r="G37" s="87">
        <f t="shared" si="0"/>
        <v>1.4991199999999998</v>
      </c>
    </row>
    <row r="38" spans="1:7" ht="12.75">
      <c r="A38" s="26"/>
      <c r="B38" s="26"/>
      <c r="C38" s="24" t="s">
        <v>56</v>
      </c>
      <c r="D38" s="25" t="s">
        <v>9</v>
      </c>
      <c r="E38" s="46">
        <v>300</v>
      </c>
      <c r="F38" s="46">
        <v>332.26</v>
      </c>
      <c r="G38" s="87">
        <f t="shared" si="0"/>
        <v>1.1075333333333333</v>
      </c>
    </row>
    <row r="39" spans="1:7" ht="12.75">
      <c r="A39" s="26"/>
      <c r="B39" s="28">
        <v>75095</v>
      </c>
      <c r="C39" s="21"/>
      <c r="D39" s="22" t="s">
        <v>11</v>
      </c>
      <c r="E39" s="47">
        <f>SUM(E40)</f>
        <v>500</v>
      </c>
      <c r="F39" s="47">
        <f>SUM(F40)</f>
        <v>461.74</v>
      </c>
      <c r="G39" s="85">
        <f t="shared" si="0"/>
        <v>0.92348</v>
      </c>
    </row>
    <row r="40" spans="1:7" ht="12.75">
      <c r="A40" s="26"/>
      <c r="B40" s="26"/>
      <c r="C40" s="24" t="s">
        <v>61</v>
      </c>
      <c r="D40" s="25" t="s">
        <v>21</v>
      </c>
      <c r="E40" s="46">
        <v>500</v>
      </c>
      <c r="F40" s="46">
        <v>461.74</v>
      </c>
      <c r="G40" s="84">
        <f t="shared" si="0"/>
        <v>0.92348</v>
      </c>
    </row>
    <row r="41" spans="1:7" ht="38.25">
      <c r="A41" s="71">
        <v>751</v>
      </c>
      <c r="B41" s="72"/>
      <c r="C41" s="63"/>
      <c r="D41" s="64" t="s">
        <v>53</v>
      </c>
      <c r="E41" s="61">
        <v>724</v>
      </c>
      <c r="F41" s="61">
        <v>724</v>
      </c>
      <c r="G41" s="82">
        <f t="shared" si="0"/>
        <v>1</v>
      </c>
    </row>
    <row r="42" spans="1:7" ht="25.5">
      <c r="A42" s="69"/>
      <c r="B42" s="20">
        <v>75101</v>
      </c>
      <c r="C42" s="21"/>
      <c r="D42" s="22" t="s">
        <v>23</v>
      </c>
      <c r="E42" s="45">
        <v>724</v>
      </c>
      <c r="F42" s="45">
        <v>724</v>
      </c>
      <c r="G42" s="85">
        <f t="shared" si="0"/>
        <v>1</v>
      </c>
    </row>
    <row r="43" spans="1:7" ht="51">
      <c r="A43" s="69"/>
      <c r="B43" s="23"/>
      <c r="C43" s="24" t="s">
        <v>60</v>
      </c>
      <c r="D43" s="25" t="s">
        <v>51</v>
      </c>
      <c r="E43" s="46">
        <v>724</v>
      </c>
      <c r="F43" s="46">
        <v>724</v>
      </c>
      <c r="G43" s="87">
        <f t="shared" si="0"/>
        <v>1</v>
      </c>
    </row>
    <row r="44" spans="1:7" ht="25.5">
      <c r="A44" s="71">
        <v>754</v>
      </c>
      <c r="B44" s="72"/>
      <c r="C44" s="63"/>
      <c r="D44" s="64" t="s">
        <v>24</v>
      </c>
      <c r="E44" s="86">
        <f>SUM(E45,E48)</f>
        <v>25766</v>
      </c>
      <c r="F44" s="86">
        <f>SUM(F45,F48)</f>
        <v>25766</v>
      </c>
      <c r="G44" s="82">
        <f t="shared" si="0"/>
        <v>1</v>
      </c>
    </row>
    <row r="45" spans="1:7" ht="12.75">
      <c r="A45" s="71"/>
      <c r="B45" s="20">
        <v>75412</v>
      </c>
      <c r="C45" s="21"/>
      <c r="D45" s="22" t="s">
        <v>105</v>
      </c>
      <c r="E45" s="47">
        <f>SUM(E46,E47)</f>
        <v>25266</v>
      </c>
      <c r="F45" s="47">
        <f>SUM(F46,F47)</f>
        <v>25266</v>
      </c>
      <c r="G45" s="82">
        <f t="shared" si="0"/>
        <v>1</v>
      </c>
    </row>
    <row r="46" spans="1:7" ht="45.75" customHeight="1">
      <c r="A46" s="71"/>
      <c r="B46" s="20"/>
      <c r="C46" s="24" t="s">
        <v>101</v>
      </c>
      <c r="D46" s="41" t="s">
        <v>103</v>
      </c>
      <c r="E46" s="46">
        <v>15742</v>
      </c>
      <c r="F46" s="46">
        <v>15742</v>
      </c>
      <c r="G46" s="87">
        <f t="shared" si="0"/>
        <v>1</v>
      </c>
    </row>
    <row r="47" spans="1:7" ht="51">
      <c r="A47" s="71"/>
      <c r="B47" s="72"/>
      <c r="C47" s="24" t="s">
        <v>98</v>
      </c>
      <c r="D47" s="25" t="s">
        <v>106</v>
      </c>
      <c r="E47" s="46">
        <v>9524</v>
      </c>
      <c r="F47" s="46">
        <v>9524</v>
      </c>
      <c r="G47" s="87">
        <f t="shared" si="0"/>
        <v>1</v>
      </c>
    </row>
    <row r="48" spans="1:7" ht="12.75">
      <c r="A48" s="69"/>
      <c r="B48" s="20">
        <v>75414</v>
      </c>
      <c r="C48" s="21"/>
      <c r="D48" s="22" t="s">
        <v>25</v>
      </c>
      <c r="E48" s="45">
        <v>500</v>
      </c>
      <c r="F48" s="45">
        <v>500</v>
      </c>
      <c r="G48" s="82">
        <f t="shared" si="0"/>
        <v>1</v>
      </c>
    </row>
    <row r="49" spans="1:7" ht="51">
      <c r="A49" s="69"/>
      <c r="B49" s="23"/>
      <c r="C49" s="24" t="s">
        <v>60</v>
      </c>
      <c r="D49" s="25" t="s">
        <v>51</v>
      </c>
      <c r="E49" s="46">
        <v>500</v>
      </c>
      <c r="F49" s="46">
        <v>500</v>
      </c>
      <c r="G49" s="87">
        <f t="shared" si="0"/>
        <v>1</v>
      </c>
    </row>
    <row r="50" spans="1:7" ht="63.75">
      <c r="A50" s="71">
        <v>756</v>
      </c>
      <c r="B50" s="72"/>
      <c r="C50" s="63"/>
      <c r="D50" s="64" t="s">
        <v>78</v>
      </c>
      <c r="E50" s="86">
        <f>SUM(E51,E54,E62,E72,E77,E80)</f>
        <v>2228102</v>
      </c>
      <c r="F50" s="86">
        <f>SUM(F51,F54,F62,F72,F77,F80)</f>
        <v>2364346.9299999997</v>
      </c>
      <c r="G50" s="82">
        <f t="shared" si="0"/>
        <v>1.0611484258799642</v>
      </c>
    </row>
    <row r="51" spans="1:7" ht="25.5">
      <c r="A51" s="69"/>
      <c r="B51" s="20">
        <v>75601</v>
      </c>
      <c r="C51" s="21"/>
      <c r="D51" s="22" t="s">
        <v>26</v>
      </c>
      <c r="E51" s="47">
        <f>SUM(E52,E53)</f>
        <v>26000</v>
      </c>
      <c r="F51" s="47">
        <f>SUM(F52,F53)</f>
        <v>43486.299999999996</v>
      </c>
      <c r="G51" s="88">
        <f t="shared" si="0"/>
        <v>1.6725499999999998</v>
      </c>
    </row>
    <row r="52" spans="1:7" ht="38.25">
      <c r="A52" s="69"/>
      <c r="B52" s="23"/>
      <c r="C52" s="24" t="s">
        <v>62</v>
      </c>
      <c r="D52" s="25" t="s">
        <v>54</v>
      </c>
      <c r="E52" s="46">
        <v>26000</v>
      </c>
      <c r="F52" s="46">
        <v>43472.95</v>
      </c>
      <c r="G52" s="87">
        <f t="shared" si="0"/>
        <v>1.6720365384615383</v>
      </c>
    </row>
    <row r="53" spans="1:7" ht="25.5">
      <c r="A53" s="26"/>
      <c r="B53" s="32"/>
      <c r="C53" s="24" t="s">
        <v>63</v>
      </c>
      <c r="D53" s="25" t="s">
        <v>27</v>
      </c>
      <c r="E53" s="46">
        <v>0</v>
      </c>
      <c r="F53" s="46">
        <v>13.35</v>
      </c>
      <c r="G53" s="87">
        <v>0</v>
      </c>
    </row>
    <row r="54" spans="1:7" ht="63.75">
      <c r="A54" s="26"/>
      <c r="B54" s="33">
        <v>75615</v>
      </c>
      <c r="C54" s="34"/>
      <c r="D54" s="22" t="s">
        <v>88</v>
      </c>
      <c r="E54" s="47">
        <f>SUM(E55:E61)</f>
        <v>363450</v>
      </c>
      <c r="F54" s="47">
        <f>SUM(F55:F61)</f>
        <v>278847.10000000003</v>
      </c>
      <c r="G54" s="88">
        <f t="shared" si="0"/>
        <v>0.7672227266474069</v>
      </c>
    </row>
    <row r="55" spans="1:7" ht="12.75">
      <c r="A55" s="26"/>
      <c r="B55" s="32"/>
      <c r="C55" s="34" t="s">
        <v>64</v>
      </c>
      <c r="D55" s="26" t="s">
        <v>28</v>
      </c>
      <c r="E55" s="48">
        <v>340000</v>
      </c>
      <c r="F55" s="48">
        <v>254568.5</v>
      </c>
      <c r="G55" s="87">
        <f t="shared" si="0"/>
        <v>0.7487308823529412</v>
      </c>
    </row>
    <row r="56" spans="1:7" ht="12.75">
      <c r="A56" s="26"/>
      <c r="B56" s="32"/>
      <c r="C56" s="34" t="s">
        <v>65</v>
      </c>
      <c r="D56" s="26" t="s">
        <v>29</v>
      </c>
      <c r="E56" s="48">
        <v>3100</v>
      </c>
      <c r="F56" s="48">
        <v>3490</v>
      </c>
      <c r="G56" s="87">
        <f t="shared" si="0"/>
        <v>1.1258064516129032</v>
      </c>
    </row>
    <row r="57" spans="1:7" ht="12.75">
      <c r="A57" s="26"/>
      <c r="B57" s="32"/>
      <c r="C57" s="34" t="s">
        <v>66</v>
      </c>
      <c r="D57" s="26" t="s">
        <v>30</v>
      </c>
      <c r="E57" s="48">
        <v>6350</v>
      </c>
      <c r="F57" s="48">
        <v>6544</v>
      </c>
      <c r="G57" s="87">
        <f t="shared" si="0"/>
        <v>1.0305511811023622</v>
      </c>
    </row>
    <row r="58" spans="1:7" ht="12.75">
      <c r="A58" s="26"/>
      <c r="B58" s="32"/>
      <c r="C58" s="34" t="s">
        <v>67</v>
      </c>
      <c r="D58" s="26" t="s">
        <v>31</v>
      </c>
      <c r="E58" s="48">
        <v>1400</v>
      </c>
      <c r="F58" s="48">
        <v>1380</v>
      </c>
      <c r="G58" s="87">
        <f t="shared" si="0"/>
        <v>0.9857142857142858</v>
      </c>
    </row>
    <row r="59" spans="1:7" ht="12.75">
      <c r="A59" s="26"/>
      <c r="B59" s="32"/>
      <c r="C59" s="34" t="s">
        <v>70</v>
      </c>
      <c r="D59" s="26" t="s">
        <v>32</v>
      </c>
      <c r="E59" s="48">
        <v>12000</v>
      </c>
      <c r="F59" s="48">
        <v>12543</v>
      </c>
      <c r="G59" s="87">
        <f t="shared" si="0"/>
        <v>1.04525</v>
      </c>
    </row>
    <row r="60" spans="1:7" ht="12.75">
      <c r="A60" s="26"/>
      <c r="B60" s="32"/>
      <c r="C60" s="34" t="s">
        <v>108</v>
      </c>
      <c r="D60" s="26" t="s">
        <v>109</v>
      </c>
      <c r="E60" s="48">
        <v>100</v>
      </c>
      <c r="F60" s="48">
        <v>35.2</v>
      </c>
      <c r="G60" s="87">
        <f t="shared" si="0"/>
        <v>0.35200000000000004</v>
      </c>
    </row>
    <row r="61" spans="1:7" ht="25.5">
      <c r="A61" s="26"/>
      <c r="B61" s="32"/>
      <c r="C61" s="34" t="s">
        <v>63</v>
      </c>
      <c r="D61" s="25" t="s">
        <v>27</v>
      </c>
      <c r="E61" s="48">
        <v>500</v>
      </c>
      <c r="F61" s="48">
        <v>286.4</v>
      </c>
      <c r="G61" s="87">
        <f t="shared" si="0"/>
        <v>0.5728</v>
      </c>
    </row>
    <row r="62" spans="1:7" ht="63.75">
      <c r="A62" s="26"/>
      <c r="B62" s="20">
        <v>75616</v>
      </c>
      <c r="C62" s="24"/>
      <c r="D62" s="22" t="s">
        <v>89</v>
      </c>
      <c r="E62" s="47">
        <f>SUM(E63:E71)</f>
        <v>799600</v>
      </c>
      <c r="F62" s="47">
        <f>SUM(F63:F71)</f>
        <v>893917.9999999999</v>
      </c>
      <c r="G62" s="88">
        <f t="shared" si="0"/>
        <v>1.1179564782391194</v>
      </c>
    </row>
    <row r="63" spans="1:7" ht="12.75">
      <c r="A63" s="26"/>
      <c r="B63" s="32"/>
      <c r="C63" s="34" t="s">
        <v>64</v>
      </c>
      <c r="D63" s="26" t="s">
        <v>28</v>
      </c>
      <c r="E63" s="48">
        <v>104000</v>
      </c>
      <c r="F63" s="48">
        <v>108067.69</v>
      </c>
      <c r="G63" s="87">
        <f t="shared" si="0"/>
        <v>1.0391124038461539</v>
      </c>
    </row>
    <row r="64" spans="1:7" ht="12.75">
      <c r="A64" s="26"/>
      <c r="B64" s="32"/>
      <c r="C64" s="34" t="s">
        <v>65</v>
      </c>
      <c r="D64" s="26" t="s">
        <v>29</v>
      </c>
      <c r="E64" s="48">
        <v>527000</v>
      </c>
      <c r="F64" s="48">
        <v>611685.22</v>
      </c>
      <c r="G64" s="87">
        <f t="shared" si="0"/>
        <v>1.1606930170777987</v>
      </c>
    </row>
    <row r="65" spans="1:7" ht="12.75">
      <c r="A65" s="26"/>
      <c r="B65" s="32"/>
      <c r="C65" s="34" t="s">
        <v>66</v>
      </c>
      <c r="D65" s="26" t="s">
        <v>30</v>
      </c>
      <c r="E65" s="48">
        <v>62000</v>
      </c>
      <c r="F65" s="48">
        <v>63000.61</v>
      </c>
      <c r="G65" s="87">
        <f t="shared" si="0"/>
        <v>1.016138870967742</v>
      </c>
    </row>
    <row r="66" spans="1:7" ht="12.75">
      <c r="A66" s="26"/>
      <c r="B66" s="32"/>
      <c r="C66" s="34" t="s">
        <v>67</v>
      </c>
      <c r="D66" s="26" t="s">
        <v>31</v>
      </c>
      <c r="E66" s="48">
        <v>57000</v>
      </c>
      <c r="F66" s="48">
        <v>57272</v>
      </c>
      <c r="G66" s="87">
        <f t="shared" si="0"/>
        <v>1.0047719298245614</v>
      </c>
    </row>
    <row r="67" spans="1:7" ht="12.75">
      <c r="A67" s="26"/>
      <c r="B67" s="32"/>
      <c r="C67" s="34" t="s">
        <v>68</v>
      </c>
      <c r="D67" s="26" t="s">
        <v>33</v>
      </c>
      <c r="E67" s="48">
        <v>200</v>
      </c>
      <c r="F67" s="48">
        <v>1732</v>
      </c>
      <c r="G67" s="87">
        <f t="shared" si="0"/>
        <v>8.66</v>
      </c>
    </row>
    <row r="68" spans="1:7" ht="12.75">
      <c r="A68" s="26"/>
      <c r="B68" s="32"/>
      <c r="C68" s="24" t="s">
        <v>69</v>
      </c>
      <c r="D68" s="25" t="s">
        <v>34</v>
      </c>
      <c r="E68" s="48">
        <v>16000</v>
      </c>
      <c r="F68" s="48">
        <v>14176</v>
      </c>
      <c r="G68" s="87">
        <f t="shared" si="0"/>
        <v>0.886</v>
      </c>
    </row>
    <row r="69" spans="1:7" ht="12.75">
      <c r="A69" s="26"/>
      <c r="B69" s="32"/>
      <c r="C69" s="34" t="s">
        <v>70</v>
      </c>
      <c r="D69" s="26" t="s">
        <v>32</v>
      </c>
      <c r="E69" s="48">
        <v>30000</v>
      </c>
      <c r="F69" s="48">
        <v>34420.99</v>
      </c>
      <c r="G69" s="87">
        <f t="shared" si="0"/>
        <v>1.1473663333333333</v>
      </c>
    </row>
    <row r="70" spans="1:7" ht="12.75">
      <c r="A70" s="26"/>
      <c r="B70" s="32"/>
      <c r="C70" s="34" t="s">
        <v>108</v>
      </c>
      <c r="D70" s="26" t="s">
        <v>109</v>
      </c>
      <c r="E70" s="48">
        <v>1900</v>
      </c>
      <c r="F70" s="48">
        <v>2376</v>
      </c>
      <c r="G70" s="87">
        <f t="shared" si="0"/>
        <v>1.2505263157894737</v>
      </c>
    </row>
    <row r="71" spans="1:7" ht="25.5">
      <c r="A71" s="26"/>
      <c r="B71" s="32"/>
      <c r="C71" s="34" t="s">
        <v>63</v>
      </c>
      <c r="D71" s="25" t="s">
        <v>27</v>
      </c>
      <c r="E71" s="48">
        <v>1500</v>
      </c>
      <c r="F71" s="48">
        <v>1187.49</v>
      </c>
      <c r="G71" s="87">
        <f t="shared" si="0"/>
        <v>0.79166</v>
      </c>
    </row>
    <row r="72" spans="1:7" ht="38.25">
      <c r="A72" s="69"/>
      <c r="B72" s="20">
        <v>75618</v>
      </c>
      <c r="C72" s="21"/>
      <c r="D72" s="22" t="s">
        <v>80</v>
      </c>
      <c r="E72" s="47">
        <f>SUM(E73,E74,E75,E76)</f>
        <v>69100</v>
      </c>
      <c r="F72" s="47">
        <f>SUM(F73,F74,F75,F76)</f>
        <v>75640.20999999999</v>
      </c>
      <c r="G72" s="88">
        <f t="shared" si="0"/>
        <v>1.094648480463097</v>
      </c>
    </row>
    <row r="73" spans="1:7" ht="12.75">
      <c r="A73" s="69"/>
      <c r="B73" s="20"/>
      <c r="C73" s="24" t="s">
        <v>115</v>
      </c>
      <c r="D73" s="25" t="s">
        <v>119</v>
      </c>
      <c r="E73" s="48">
        <v>0</v>
      </c>
      <c r="F73" s="48">
        <v>349.71</v>
      </c>
      <c r="G73" s="87"/>
    </row>
    <row r="74" spans="1:7" ht="12.75">
      <c r="A74" s="69"/>
      <c r="B74" s="23"/>
      <c r="C74" s="24" t="s">
        <v>71</v>
      </c>
      <c r="D74" s="25" t="s">
        <v>35</v>
      </c>
      <c r="E74" s="46">
        <v>15000</v>
      </c>
      <c r="F74" s="46">
        <v>14626</v>
      </c>
      <c r="G74" s="87">
        <f aca="true" t="shared" si="1" ref="G74:G137">F74/E74*100%</f>
        <v>0.9750666666666666</v>
      </c>
    </row>
    <row r="75" spans="1:7" ht="25.5">
      <c r="A75" s="69"/>
      <c r="B75" s="23"/>
      <c r="C75" s="24" t="s">
        <v>72</v>
      </c>
      <c r="D75" s="25" t="s">
        <v>22</v>
      </c>
      <c r="E75" s="46">
        <v>50000</v>
      </c>
      <c r="F75" s="46">
        <v>56148.5</v>
      </c>
      <c r="G75" s="87">
        <f t="shared" si="1"/>
        <v>1.12297</v>
      </c>
    </row>
    <row r="76" spans="1:7" ht="38.25">
      <c r="A76" s="69"/>
      <c r="B76" s="23"/>
      <c r="C76" s="24" t="s">
        <v>90</v>
      </c>
      <c r="D76" s="25" t="s">
        <v>95</v>
      </c>
      <c r="E76" s="46">
        <v>4100</v>
      </c>
      <c r="F76" s="46">
        <v>4516</v>
      </c>
      <c r="G76" s="87">
        <f t="shared" si="1"/>
        <v>1.1014634146341464</v>
      </c>
    </row>
    <row r="77" spans="1:7" ht="25.5">
      <c r="A77" s="69"/>
      <c r="B77" s="20">
        <v>75621</v>
      </c>
      <c r="C77" s="21"/>
      <c r="D77" s="22" t="s">
        <v>36</v>
      </c>
      <c r="E77" s="47">
        <f>SUM(E78,E79)</f>
        <v>928722</v>
      </c>
      <c r="F77" s="47">
        <f>SUM(F78,F79)</f>
        <v>1031225.32</v>
      </c>
      <c r="G77" s="88">
        <f t="shared" si="1"/>
        <v>1.1103702938015896</v>
      </c>
    </row>
    <row r="78" spans="1:7" ht="12.75">
      <c r="A78" s="69"/>
      <c r="B78" s="23"/>
      <c r="C78" s="24" t="s">
        <v>73</v>
      </c>
      <c r="D78" s="25" t="s">
        <v>37</v>
      </c>
      <c r="E78" s="46">
        <v>924722</v>
      </c>
      <c r="F78" s="46">
        <v>1025629</v>
      </c>
      <c r="G78" s="87">
        <f t="shared" si="1"/>
        <v>1.109121444066433</v>
      </c>
    </row>
    <row r="79" spans="1:7" ht="12.75">
      <c r="A79" s="69"/>
      <c r="B79" s="23"/>
      <c r="C79" s="24" t="s">
        <v>74</v>
      </c>
      <c r="D79" s="25" t="s">
        <v>38</v>
      </c>
      <c r="E79" s="46">
        <v>4000</v>
      </c>
      <c r="F79" s="46">
        <v>5596.32</v>
      </c>
      <c r="G79" s="87">
        <f t="shared" si="1"/>
        <v>1.3990799999999999</v>
      </c>
    </row>
    <row r="80" spans="1:7" ht="12.75">
      <c r="A80" s="69"/>
      <c r="B80" s="20">
        <v>75624</v>
      </c>
      <c r="C80" s="21"/>
      <c r="D80" s="22" t="s">
        <v>79</v>
      </c>
      <c r="E80" s="45">
        <v>41230</v>
      </c>
      <c r="F80" s="45">
        <v>41230</v>
      </c>
      <c r="G80" s="88">
        <f t="shared" si="1"/>
        <v>1</v>
      </c>
    </row>
    <row r="81" spans="1:7" ht="25.5">
      <c r="A81" s="69"/>
      <c r="B81" s="23"/>
      <c r="C81" s="24" t="s">
        <v>81</v>
      </c>
      <c r="D81" s="25" t="s">
        <v>82</v>
      </c>
      <c r="E81" s="46">
        <v>41230</v>
      </c>
      <c r="F81" s="46">
        <v>41230</v>
      </c>
      <c r="G81" s="87">
        <f t="shared" si="1"/>
        <v>1</v>
      </c>
    </row>
    <row r="82" spans="1:7" ht="12.75">
      <c r="A82" s="71">
        <v>758</v>
      </c>
      <c r="B82" s="20"/>
      <c r="C82" s="21"/>
      <c r="D82" s="64" t="s">
        <v>39</v>
      </c>
      <c r="E82" s="86">
        <f>SUM(E83,E85)</f>
        <v>4885155</v>
      </c>
      <c r="F82" s="86">
        <f>SUM(F83,F85)</f>
        <v>4885155</v>
      </c>
      <c r="G82" s="89">
        <f t="shared" si="1"/>
        <v>1</v>
      </c>
    </row>
    <row r="83" spans="1:7" ht="25.5">
      <c r="A83" s="69"/>
      <c r="B83" s="20">
        <v>75801</v>
      </c>
      <c r="C83" s="21"/>
      <c r="D83" s="22" t="s">
        <v>40</v>
      </c>
      <c r="E83" s="45">
        <v>2907003</v>
      </c>
      <c r="F83" s="45">
        <v>2907003</v>
      </c>
      <c r="G83" s="88">
        <f t="shared" si="1"/>
        <v>1</v>
      </c>
    </row>
    <row r="84" spans="1:7" ht="12.75">
      <c r="A84" s="69"/>
      <c r="B84" s="23"/>
      <c r="C84" s="24" t="s">
        <v>75</v>
      </c>
      <c r="D84" s="25" t="s">
        <v>41</v>
      </c>
      <c r="E84" s="46">
        <v>2907003</v>
      </c>
      <c r="F84" s="46">
        <v>2907003</v>
      </c>
      <c r="G84" s="87">
        <f t="shared" si="1"/>
        <v>1</v>
      </c>
    </row>
    <row r="85" spans="1:7" ht="25.5">
      <c r="A85" s="26"/>
      <c r="B85" s="20">
        <v>75807</v>
      </c>
      <c r="C85" s="21"/>
      <c r="D85" s="22" t="s">
        <v>83</v>
      </c>
      <c r="E85" s="45">
        <v>1978152</v>
      </c>
      <c r="F85" s="45">
        <v>1978152</v>
      </c>
      <c r="G85" s="88">
        <f t="shared" si="1"/>
        <v>1</v>
      </c>
    </row>
    <row r="86" spans="1:7" ht="12.75">
      <c r="A86" s="26"/>
      <c r="B86" s="23"/>
      <c r="C86" s="24" t="s">
        <v>75</v>
      </c>
      <c r="D86" s="25" t="s">
        <v>41</v>
      </c>
      <c r="E86" s="46">
        <v>1978152</v>
      </c>
      <c r="F86" s="46">
        <v>1978152</v>
      </c>
      <c r="G86" s="87">
        <f t="shared" si="1"/>
        <v>1</v>
      </c>
    </row>
    <row r="87" spans="1:7" ht="12.75">
      <c r="A87" s="71">
        <v>801</v>
      </c>
      <c r="B87" s="72"/>
      <c r="C87" s="63"/>
      <c r="D87" s="64" t="s">
        <v>42</v>
      </c>
      <c r="E87" s="86">
        <f>SUM(E88,E94,E97)</f>
        <v>152272</v>
      </c>
      <c r="F87" s="86">
        <f>SUM(F88,F94,F97)</f>
        <v>144756.18</v>
      </c>
      <c r="G87" s="82">
        <f t="shared" si="1"/>
        <v>0.9506421403803719</v>
      </c>
    </row>
    <row r="88" spans="1:7" ht="12.75">
      <c r="A88" s="69"/>
      <c r="B88" s="20">
        <v>80101</v>
      </c>
      <c r="C88" s="21"/>
      <c r="D88" s="22" t="s">
        <v>43</v>
      </c>
      <c r="E88" s="47">
        <f>SUM(E89,E90,E91,E92,E93)</f>
        <v>91750</v>
      </c>
      <c r="F88" s="47">
        <f>SUM(F89,F90,F91,F92,F93)</f>
        <v>84634.41</v>
      </c>
      <c r="G88" s="85">
        <f t="shared" si="1"/>
        <v>0.9224458855585831</v>
      </c>
    </row>
    <row r="89" spans="1:7" ht="69.75" customHeight="1">
      <c r="A89" s="26"/>
      <c r="B89" s="32"/>
      <c r="C89" s="24" t="s">
        <v>57</v>
      </c>
      <c r="D89" s="25" t="s">
        <v>12</v>
      </c>
      <c r="E89" s="46">
        <v>24400</v>
      </c>
      <c r="F89" s="46">
        <v>22766.46</v>
      </c>
      <c r="G89" s="84">
        <f t="shared" si="1"/>
        <v>0.9330516393442623</v>
      </c>
    </row>
    <row r="90" spans="1:7" ht="12.75">
      <c r="A90" s="26"/>
      <c r="B90" s="32"/>
      <c r="C90" s="34" t="s">
        <v>59</v>
      </c>
      <c r="D90" s="26" t="s">
        <v>18</v>
      </c>
      <c r="E90" s="48">
        <v>400</v>
      </c>
      <c r="F90" s="48">
        <v>372.95</v>
      </c>
      <c r="G90" s="84">
        <f t="shared" si="1"/>
        <v>0.932375</v>
      </c>
    </row>
    <row r="91" spans="1:7" ht="12.75">
      <c r="A91" s="69"/>
      <c r="B91" s="23"/>
      <c r="C91" s="24" t="s">
        <v>56</v>
      </c>
      <c r="D91" s="25" t="s">
        <v>9</v>
      </c>
      <c r="E91" s="46">
        <v>500</v>
      </c>
      <c r="F91" s="46">
        <v>678</v>
      </c>
      <c r="G91" s="87">
        <f t="shared" si="1"/>
        <v>1.356</v>
      </c>
    </row>
    <row r="92" spans="1:7" ht="38.25">
      <c r="A92" s="69"/>
      <c r="B92" s="23"/>
      <c r="C92" s="24" t="s">
        <v>76</v>
      </c>
      <c r="D92" s="25" t="s">
        <v>55</v>
      </c>
      <c r="E92" s="46">
        <v>16450</v>
      </c>
      <c r="F92" s="46">
        <v>11691</v>
      </c>
      <c r="G92" s="84">
        <f t="shared" si="1"/>
        <v>0.7106990881458967</v>
      </c>
    </row>
    <row r="93" spans="1:7" ht="51">
      <c r="A93" s="69"/>
      <c r="B93" s="23"/>
      <c r="C93" s="24" t="s">
        <v>98</v>
      </c>
      <c r="D93" s="25" t="s">
        <v>104</v>
      </c>
      <c r="E93" s="46">
        <v>50000</v>
      </c>
      <c r="F93" s="46">
        <v>49126</v>
      </c>
      <c r="G93" s="84">
        <f t="shared" si="1"/>
        <v>0.98252</v>
      </c>
    </row>
    <row r="94" spans="1:7" ht="12.75">
      <c r="A94" s="69"/>
      <c r="B94" s="20">
        <v>80104</v>
      </c>
      <c r="C94" s="24"/>
      <c r="D94" s="22" t="s">
        <v>46</v>
      </c>
      <c r="E94" s="47">
        <f>SUM(E95,E96)</f>
        <v>42600</v>
      </c>
      <c r="F94" s="47">
        <f>SUM(F95,F96)</f>
        <v>42200</v>
      </c>
      <c r="G94" s="85">
        <f t="shared" si="1"/>
        <v>0.9906103286384976</v>
      </c>
    </row>
    <row r="95" spans="1:7" ht="12.75">
      <c r="A95" s="69"/>
      <c r="B95" s="20"/>
      <c r="C95" s="24" t="s">
        <v>59</v>
      </c>
      <c r="D95" s="25" t="s">
        <v>18</v>
      </c>
      <c r="E95" s="46">
        <v>0</v>
      </c>
      <c r="F95" s="46">
        <v>0</v>
      </c>
      <c r="G95" s="84"/>
    </row>
    <row r="96" spans="1:7" ht="12.75">
      <c r="A96" s="69"/>
      <c r="B96" s="23"/>
      <c r="C96" s="24" t="s">
        <v>56</v>
      </c>
      <c r="D96" s="25" t="s">
        <v>9</v>
      </c>
      <c r="E96" s="46">
        <v>42600</v>
      </c>
      <c r="F96" s="46">
        <v>42200</v>
      </c>
      <c r="G96" s="83">
        <f t="shared" si="1"/>
        <v>0.9906103286384976</v>
      </c>
    </row>
    <row r="97" spans="1:7" ht="12.75">
      <c r="A97" s="69"/>
      <c r="B97" s="20">
        <v>80195</v>
      </c>
      <c r="C97" s="21"/>
      <c r="D97" s="22" t="s">
        <v>11</v>
      </c>
      <c r="E97" s="45">
        <v>17922</v>
      </c>
      <c r="F97" s="45">
        <v>17921.77</v>
      </c>
      <c r="G97" s="85">
        <f t="shared" si="1"/>
        <v>0.9999871666108694</v>
      </c>
    </row>
    <row r="98" spans="1:7" ht="38.25">
      <c r="A98" s="69"/>
      <c r="B98" s="23"/>
      <c r="C98" s="24" t="s">
        <v>76</v>
      </c>
      <c r="D98" s="25" t="s">
        <v>55</v>
      </c>
      <c r="E98" s="46">
        <v>17922</v>
      </c>
      <c r="F98" s="46">
        <v>17921.77</v>
      </c>
      <c r="G98" s="87">
        <f t="shared" si="1"/>
        <v>0.9999871666108694</v>
      </c>
    </row>
    <row r="99" spans="1:7" ht="12.75">
      <c r="A99" s="71">
        <v>851</v>
      </c>
      <c r="B99" s="72"/>
      <c r="C99" s="63"/>
      <c r="D99" s="64" t="s">
        <v>86</v>
      </c>
      <c r="E99" s="61">
        <v>4400</v>
      </c>
      <c r="F99" s="61">
        <v>4350</v>
      </c>
      <c r="G99" s="82">
        <f t="shared" si="1"/>
        <v>0.9886363636363636</v>
      </c>
    </row>
    <row r="100" spans="1:7" ht="12.75">
      <c r="A100" s="26"/>
      <c r="B100" s="33">
        <v>85195</v>
      </c>
      <c r="C100" s="35"/>
      <c r="D100" s="28" t="s">
        <v>11</v>
      </c>
      <c r="E100" s="47">
        <v>4400</v>
      </c>
      <c r="F100" s="47">
        <v>4350</v>
      </c>
      <c r="G100" s="85">
        <f t="shared" si="1"/>
        <v>0.9886363636363636</v>
      </c>
    </row>
    <row r="101" spans="1:7" ht="12.75">
      <c r="A101" s="69"/>
      <c r="B101" s="23"/>
      <c r="C101" s="24" t="s">
        <v>61</v>
      </c>
      <c r="D101" s="25" t="s">
        <v>21</v>
      </c>
      <c r="E101" s="46">
        <v>4400</v>
      </c>
      <c r="F101" s="46">
        <v>4350</v>
      </c>
      <c r="G101" s="84">
        <f t="shared" si="1"/>
        <v>0.9886363636363636</v>
      </c>
    </row>
    <row r="102" spans="1:7" ht="12.75">
      <c r="A102" s="71">
        <v>852</v>
      </c>
      <c r="B102" s="72"/>
      <c r="C102" s="63"/>
      <c r="D102" s="64" t="s">
        <v>77</v>
      </c>
      <c r="E102" s="86">
        <f>SUM(E103,E109,E111,E114,E118,E120,E123)</f>
        <v>1745299</v>
      </c>
      <c r="F102" s="86">
        <f>SUM(F103,F109,F111,F114,F118,F120,F123)</f>
        <v>1577604.8800000004</v>
      </c>
      <c r="G102" s="82">
        <f t="shared" si="1"/>
        <v>0.9039166813250912</v>
      </c>
    </row>
    <row r="103" spans="1:7" ht="38.25">
      <c r="A103" s="26"/>
      <c r="B103" s="36">
        <v>85212</v>
      </c>
      <c r="C103" s="21"/>
      <c r="D103" s="22" t="s">
        <v>84</v>
      </c>
      <c r="E103" s="47">
        <f>SUM(E104,E105,E106,E107,E108)</f>
        <v>986935</v>
      </c>
      <c r="F103" s="47">
        <f>SUM(F104,F105,F106,F107,F108)</f>
        <v>963054.81</v>
      </c>
      <c r="G103" s="85">
        <f t="shared" si="1"/>
        <v>0.9758036851464382</v>
      </c>
    </row>
    <row r="104" spans="1:7" ht="12.75">
      <c r="A104" s="26"/>
      <c r="B104" s="36"/>
      <c r="C104" s="24" t="s">
        <v>59</v>
      </c>
      <c r="D104" s="25" t="s">
        <v>18</v>
      </c>
      <c r="E104" s="46">
        <v>187</v>
      </c>
      <c r="F104" s="46">
        <v>185.66</v>
      </c>
      <c r="G104" s="87">
        <f t="shared" si="1"/>
        <v>0.9928342245989304</v>
      </c>
    </row>
    <row r="105" spans="1:7" ht="12.75">
      <c r="A105" s="26"/>
      <c r="B105" s="36"/>
      <c r="C105" s="24" t="s">
        <v>56</v>
      </c>
      <c r="D105" s="25" t="s">
        <v>9</v>
      </c>
      <c r="E105" s="46">
        <v>1018</v>
      </c>
      <c r="F105" s="46">
        <v>1018</v>
      </c>
      <c r="G105" s="87">
        <f t="shared" si="1"/>
        <v>1</v>
      </c>
    </row>
    <row r="106" spans="1:7" ht="51">
      <c r="A106" s="26"/>
      <c r="B106" s="32"/>
      <c r="C106" s="24" t="s">
        <v>60</v>
      </c>
      <c r="D106" s="25" t="s">
        <v>51</v>
      </c>
      <c r="E106" s="46">
        <v>977400</v>
      </c>
      <c r="F106" s="46">
        <v>953386.28</v>
      </c>
      <c r="G106" s="87">
        <f t="shared" si="1"/>
        <v>0.975431021076325</v>
      </c>
    </row>
    <row r="107" spans="1:7" ht="51">
      <c r="A107" s="26"/>
      <c r="B107" s="32"/>
      <c r="C107" s="24" t="s">
        <v>93</v>
      </c>
      <c r="D107" s="25" t="s">
        <v>94</v>
      </c>
      <c r="E107" s="46">
        <v>1830</v>
      </c>
      <c r="F107" s="46">
        <v>2144.86</v>
      </c>
      <c r="G107" s="87">
        <f t="shared" si="1"/>
        <v>1.1720546448087432</v>
      </c>
    </row>
    <row r="108" spans="1:7" ht="51">
      <c r="A108" s="26"/>
      <c r="B108" s="32"/>
      <c r="C108" s="24" t="s">
        <v>116</v>
      </c>
      <c r="D108" s="25" t="s">
        <v>120</v>
      </c>
      <c r="E108" s="46">
        <v>6500</v>
      </c>
      <c r="F108" s="46">
        <v>6320.01</v>
      </c>
      <c r="G108" s="87">
        <f t="shared" si="1"/>
        <v>0.9723092307692308</v>
      </c>
    </row>
    <row r="109" spans="1:7" ht="12" customHeight="1">
      <c r="A109" s="26"/>
      <c r="B109" s="33">
        <v>85213</v>
      </c>
      <c r="C109" s="21"/>
      <c r="D109" s="22" t="s">
        <v>97</v>
      </c>
      <c r="E109" s="45">
        <v>1540</v>
      </c>
      <c r="F109" s="45">
        <v>1537.92</v>
      </c>
      <c r="G109" s="85">
        <f t="shared" si="1"/>
        <v>0.9986493506493507</v>
      </c>
    </row>
    <row r="110" spans="1:7" ht="51">
      <c r="A110" s="26"/>
      <c r="B110" s="32"/>
      <c r="C110" s="24" t="s">
        <v>60</v>
      </c>
      <c r="D110" s="25" t="s">
        <v>51</v>
      </c>
      <c r="E110" s="46">
        <v>1540</v>
      </c>
      <c r="F110" s="46">
        <v>1537.92</v>
      </c>
      <c r="G110" s="84">
        <f t="shared" si="1"/>
        <v>0.9986493506493507</v>
      </c>
    </row>
    <row r="111" spans="1:7" ht="25.5">
      <c r="A111" s="69"/>
      <c r="B111" s="37">
        <v>85214</v>
      </c>
      <c r="C111" s="21"/>
      <c r="D111" s="22" t="s">
        <v>96</v>
      </c>
      <c r="E111" s="47">
        <f>SUM(E112,E113)</f>
        <v>382658</v>
      </c>
      <c r="F111" s="47">
        <f>SUM(F112,F113)</f>
        <v>366036.76</v>
      </c>
      <c r="G111" s="85">
        <f t="shared" si="1"/>
        <v>0.9565637200842528</v>
      </c>
    </row>
    <row r="112" spans="1:7" ht="51">
      <c r="A112" s="69"/>
      <c r="B112" s="23"/>
      <c r="C112" s="24" t="s">
        <v>60</v>
      </c>
      <c r="D112" s="25" t="s">
        <v>51</v>
      </c>
      <c r="E112" s="46">
        <v>368658</v>
      </c>
      <c r="F112" s="46">
        <v>352091.64</v>
      </c>
      <c r="G112" s="84">
        <f t="shared" si="1"/>
        <v>0.9550630665820354</v>
      </c>
    </row>
    <row r="113" spans="1:7" ht="38.25">
      <c r="A113" s="69"/>
      <c r="B113" s="23"/>
      <c r="C113" s="24" t="s">
        <v>76</v>
      </c>
      <c r="D113" s="25" t="s">
        <v>55</v>
      </c>
      <c r="E113" s="46">
        <v>14000</v>
      </c>
      <c r="F113" s="46">
        <v>13945.12</v>
      </c>
      <c r="G113" s="84">
        <f t="shared" si="1"/>
        <v>0.9960800000000001</v>
      </c>
    </row>
    <row r="114" spans="1:7" ht="12.75">
      <c r="A114" s="69"/>
      <c r="B114" s="20">
        <v>85219</v>
      </c>
      <c r="C114" s="21"/>
      <c r="D114" s="22" t="s">
        <v>44</v>
      </c>
      <c r="E114" s="47">
        <f>SUM(E115,E116,E117)</f>
        <v>118408</v>
      </c>
      <c r="F114" s="47">
        <f>SUM(F115,F116,F117)</f>
        <v>118605.29</v>
      </c>
      <c r="G114" s="85">
        <f t="shared" si="1"/>
        <v>1.001666188095399</v>
      </c>
    </row>
    <row r="115" spans="1:7" ht="12.75">
      <c r="A115" s="26"/>
      <c r="B115" s="32"/>
      <c r="C115" s="34" t="s">
        <v>59</v>
      </c>
      <c r="D115" s="26" t="s">
        <v>18</v>
      </c>
      <c r="E115" s="48">
        <v>600</v>
      </c>
      <c r="F115" s="48">
        <v>796.29</v>
      </c>
      <c r="G115" s="87">
        <f t="shared" si="1"/>
        <v>1.3271499999999998</v>
      </c>
    </row>
    <row r="116" spans="1:7" ht="12" customHeight="1">
      <c r="A116" s="69"/>
      <c r="B116" s="23"/>
      <c r="C116" s="24" t="s">
        <v>56</v>
      </c>
      <c r="D116" s="25" t="s">
        <v>9</v>
      </c>
      <c r="E116" s="46">
        <v>40</v>
      </c>
      <c r="F116" s="46">
        <v>41</v>
      </c>
      <c r="G116" s="87">
        <f t="shared" si="1"/>
        <v>1.025</v>
      </c>
    </row>
    <row r="117" spans="1:7" ht="38.25">
      <c r="A117" s="69"/>
      <c r="B117" s="23"/>
      <c r="C117" s="24" t="s">
        <v>76</v>
      </c>
      <c r="D117" s="25" t="s">
        <v>55</v>
      </c>
      <c r="E117" s="46">
        <v>117768</v>
      </c>
      <c r="F117" s="46">
        <v>117768</v>
      </c>
      <c r="G117" s="87">
        <f t="shared" si="1"/>
        <v>1</v>
      </c>
    </row>
    <row r="118" spans="1:7" ht="25.5">
      <c r="A118" s="69"/>
      <c r="B118" s="20">
        <v>85228</v>
      </c>
      <c r="C118" s="21"/>
      <c r="D118" s="22" t="s">
        <v>45</v>
      </c>
      <c r="E118" s="47">
        <v>5000</v>
      </c>
      <c r="F118" s="47">
        <v>5347.75</v>
      </c>
      <c r="G118" s="85">
        <f t="shared" si="1"/>
        <v>1.06955</v>
      </c>
    </row>
    <row r="119" spans="1:7" ht="12" customHeight="1">
      <c r="A119" s="69"/>
      <c r="B119" s="23"/>
      <c r="C119" s="24" t="s">
        <v>61</v>
      </c>
      <c r="D119" s="25" t="s">
        <v>21</v>
      </c>
      <c r="E119" s="46">
        <v>5000</v>
      </c>
      <c r="F119" s="46">
        <v>5347.75</v>
      </c>
      <c r="G119" s="87">
        <f t="shared" si="1"/>
        <v>1.06955</v>
      </c>
    </row>
    <row r="120" spans="1:7" ht="12" customHeight="1">
      <c r="A120" s="69"/>
      <c r="B120" s="20">
        <v>85278</v>
      </c>
      <c r="C120" s="24"/>
      <c r="D120" s="22" t="s">
        <v>123</v>
      </c>
      <c r="E120" s="47">
        <f>SUM(E121,E122)</f>
        <v>229658</v>
      </c>
      <c r="F120" s="47">
        <f>SUM(F121,F122)</f>
        <v>101922.35</v>
      </c>
      <c r="G120" s="85">
        <f t="shared" si="1"/>
        <v>0.4438005643173763</v>
      </c>
    </row>
    <row r="121" spans="1:7" ht="51">
      <c r="A121" s="69"/>
      <c r="B121" s="20"/>
      <c r="C121" s="24" t="s">
        <v>60</v>
      </c>
      <c r="D121" s="25" t="s">
        <v>51</v>
      </c>
      <c r="E121" s="46">
        <v>227658</v>
      </c>
      <c r="F121" s="46">
        <v>99922.35</v>
      </c>
      <c r="G121" s="84">
        <f t="shared" si="1"/>
        <v>0.43891429249136865</v>
      </c>
    </row>
    <row r="122" spans="1:7" ht="38.25">
      <c r="A122" s="73"/>
      <c r="B122" s="79"/>
      <c r="C122" s="24" t="s">
        <v>101</v>
      </c>
      <c r="D122" s="25" t="s">
        <v>121</v>
      </c>
      <c r="E122" s="46">
        <v>2000</v>
      </c>
      <c r="F122" s="46">
        <v>2000</v>
      </c>
      <c r="G122" s="87">
        <f t="shared" si="1"/>
        <v>1</v>
      </c>
    </row>
    <row r="123" spans="1:7" ht="12.75">
      <c r="A123" s="73"/>
      <c r="B123" s="79">
        <v>85295</v>
      </c>
      <c r="C123" s="24"/>
      <c r="D123" s="22" t="s">
        <v>11</v>
      </c>
      <c r="E123" s="47">
        <f>SUM(E124)</f>
        <v>21100</v>
      </c>
      <c r="F123" s="47">
        <f>SUM(F124)</f>
        <v>21100</v>
      </c>
      <c r="G123" s="85">
        <f t="shared" si="1"/>
        <v>1</v>
      </c>
    </row>
    <row r="124" spans="1:7" ht="38.25">
      <c r="A124" s="73"/>
      <c r="B124" s="58"/>
      <c r="C124" s="24" t="s">
        <v>76</v>
      </c>
      <c r="D124" s="25" t="s">
        <v>55</v>
      </c>
      <c r="E124" s="46">
        <v>21100</v>
      </c>
      <c r="F124" s="46">
        <v>21100</v>
      </c>
      <c r="G124" s="87">
        <f t="shared" si="1"/>
        <v>1</v>
      </c>
    </row>
    <row r="125" spans="1:7" ht="12.75">
      <c r="A125" s="74">
        <v>854</v>
      </c>
      <c r="B125" s="74"/>
      <c r="C125" s="74"/>
      <c r="D125" s="64" t="s">
        <v>91</v>
      </c>
      <c r="E125" s="86">
        <f>SUM(E126)</f>
        <v>86349</v>
      </c>
      <c r="F125" s="86">
        <f>SUM(F126)</f>
        <v>60273.8</v>
      </c>
      <c r="G125" s="82">
        <f t="shared" si="1"/>
        <v>0.6980254548402414</v>
      </c>
    </row>
    <row r="126" spans="1:7" ht="12.75">
      <c r="A126" s="69"/>
      <c r="B126" s="39">
        <v>85415</v>
      </c>
      <c r="C126" s="38"/>
      <c r="D126" s="22" t="s">
        <v>92</v>
      </c>
      <c r="E126" s="47">
        <f>SUM(E127)</f>
        <v>86349</v>
      </c>
      <c r="F126" s="47">
        <f>SUM(F127)</f>
        <v>60273.8</v>
      </c>
      <c r="G126" s="85">
        <f t="shared" si="1"/>
        <v>0.6980254548402414</v>
      </c>
    </row>
    <row r="127" spans="1:7" ht="38.25">
      <c r="A127" s="69"/>
      <c r="B127" s="23"/>
      <c r="C127" s="24" t="s">
        <v>76</v>
      </c>
      <c r="D127" s="25" t="s">
        <v>55</v>
      </c>
      <c r="E127" s="46">
        <v>86349</v>
      </c>
      <c r="F127" s="46">
        <v>60273.8</v>
      </c>
      <c r="G127" s="84">
        <f t="shared" si="1"/>
        <v>0.6980254548402414</v>
      </c>
    </row>
    <row r="128" spans="1:7" ht="25.5">
      <c r="A128" s="71">
        <v>900</v>
      </c>
      <c r="B128" s="72"/>
      <c r="C128" s="63"/>
      <c r="D128" s="64" t="s">
        <v>47</v>
      </c>
      <c r="E128" s="86">
        <f>SUM(E129,E132,E134)</f>
        <v>35640</v>
      </c>
      <c r="F128" s="86">
        <f>SUM(F129,F132,F134)</f>
        <v>35517.58</v>
      </c>
      <c r="G128" s="82">
        <f t="shared" si="1"/>
        <v>0.9965650953984287</v>
      </c>
    </row>
    <row r="129" spans="1:7" ht="12.75">
      <c r="A129" s="26"/>
      <c r="B129" s="20">
        <v>90003</v>
      </c>
      <c r="C129" s="21"/>
      <c r="D129" s="22" t="s">
        <v>85</v>
      </c>
      <c r="E129" s="47">
        <f>SUM(E130,E131)</f>
        <v>700</v>
      </c>
      <c r="F129" s="47">
        <f>SUM(F130,F131)</f>
        <v>609.36</v>
      </c>
      <c r="G129" s="85">
        <f t="shared" si="1"/>
        <v>0.8705142857142857</v>
      </c>
    </row>
    <row r="130" spans="1:7" ht="12" customHeight="1">
      <c r="A130" s="26"/>
      <c r="B130" s="23"/>
      <c r="C130" s="24" t="s">
        <v>61</v>
      </c>
      <c r="D130" s="25" t="s">
        <v>21</v>
      </c>
      <c r="E130" s="46">
        <v>600</v>
      </c>
      <c r="F130" s="46">
        <v>542.75</v>
      </c>
      <c r="G130" s="84">
        <f t="shared" si="1"/>
        <v>0.9045833333333333</v>
      </c>
    </row>
    <row r="131" spans="1:7" ht="12" customHeight="1">
      <c r="A131" s="69"/>
      <c r="B131" s="32"/>
      <c r="C131" s="24" t="s">
        <v>59</v>
      </c>
      <c r="D131" s="25" t="s">
        <v>18</v>
      </c>
      <c r="E131" s="46">
        <v>100</v>
      </c>
      <c r="F131" s="46">
        <v>66.61</v>
      </c>
      <c r="G131" s="84">
        <f t="shared" si="1"/>
        <v>0.6661</v>
      </c>
    </row>
    <row r="132" spans="1:7" ht="39.75" customHeight="1">
      <c r="A132" s="69"/>
      <c r="B132" s="81">
        <v>90020</v>
      </c>
      <c r="C132" s="51"/>
      <c r="D132" s="52" t="s">
        <v>122</v>
      </c>
      <c r="E132" s="47">
        <f>SUM(E133)</f>
        <v>500</v>
      </c>
      <c r="F132" s="47">
        <f>SUM(F133)</f>
        <v>468.22</v>
      </c>
      <c r="G132" s="85">
        <f t="shared" si="1"/>
        <v>0.93644</v>
      </c>
    </row>
    <row r="133" spans="1:7" ht="12" customHeight="1">
      <c r="A133" s="69"/>
      <c r="B133" s="80"/>
      <c r="C133" s="51" t="s">
        <v>115</v>
      </c>
      <c r="D133" s="25" t="s">
        <v>119</v>
      </c>
      <c r="E133" s="59">
        <v>500</v>
      </c>
      <c r="F133" s="59">
        <v>468.22</v>
      </c>
      <c r="G133" s="85">
        <f t="shared" si="1"/>
        <v>0.93644</v>
      </c>
    </row>
    <row r="134" spans="1:7" ht="12.75">
      <c r="A134" s="26"/>
      <c r="B134" s="50">
        <v>90095</v>
      </c>
      <c r="C134" s="51"/>
      <c r="D134" s="52" t="s">
        <v>11</v>
      </c>
      <c r="E134" s="47">
        <f>SUM(E135)</f>
        <v>34440</v>
      </c>
      <c r="F134" s="47">
        <f>SUM(F135)</f>
        <v>34440</v>
      </c>
      <c r="G134" s="88">
        <f t="shared" si="1"/>
        <v>1</v>
      </c>
    </row>
    <row r="135" spans="1:7" ht="54.75" customHeight="1">
      <c r="A135" s="26"/>
      <c r="B135" s="50"/>
      <c r="C135" s="51" t="s">
        <v>100</v>
      </c>
      <c r="D135" s="25" t="s">
        <v>107</v>
      </c>
      <c r="E135" s="59">
        <v>34440</v>
      </c>
      <c r="F135" s="46">
        <v>34440</v>
      </c>
      <c r="G135" s="87">
        <f t="shared" si="1"/>
        <v>1</v>
      </c>
    </row>
    <row r="136" spans="1:8" ht="12.75">
      <c r="A136" s="75">
        <v>926</v>
      </c>
      <c r="B136" s="50"/>
      <c r="C136" s="51"/>
      <c r="D136" s="76" t="s">
        <v>102</v>
      </c>
      <c r="E136" s="86">
        <f>SUM(E137)</f>
        <v>50000</v>
      </c>
      <c r="F136" s="86">
        <f>SUM(F137)</f>
        <v>50000</v>
      </c>
      <c r="G136" s="82">
        <f t="shared" si="1"/>
        <v>1</v>
      </c>
      <c r="H136" s="14"/>
    </row>
    <row r="137" spans="1:7" ht="25.5">
      <c r="A137" s="75"/>
      <c r="B137" s="53">
        <v>92605</v>
      </c>
      <c r="C137" s="54"/>
      <c r="D137" s="55" t="s">
        <v>111</v>
      </c>
      <c r="E137" s="47">
        <f>SUM(E138)</f>
        <v>50000</v>
      </c>
      <c r="F137" s="47">
        <f>SUM(F138)</f>
        <v>50000</v>
      </c>
      <c r="G137" s="88">
        <f t="shared" si="1"/>
        <v>1</v>
      </c>
    </row>
    <row r="138" spans="1:7" ht="51.75" thickBot="1">
      <c r="A138" s="77"/>
      <c r="B138" s="42"/>
      <c r="C138" s="40" t="s">
        <v>98</v>
      </c>
      <c r="D138" s="90" t="s">
        <v>106</v>
      </c>
      <c r="E138" s="60">
        <v>50000</v>
      </c>
      <c r="F138" s="49">
        <v>50000</v>
      </c>
      <c r="G138" s="91">
        <f>F138/E138*100%</f>
        <v>1</v>
      </c>
    </row>
    <row r="139" spans="1:7" ht="13.5" thickBot="1">
      <c r="A139" s="43"/>
      <c r="B139" s="56"/>
      <c r="C139" s="92"/>
      <c r="D139" s="93" t="s">
        <v>48</v>
      </c>
      <c r="E139" s="94">
        <f>SUM(E9,E19,E25,E32,E41,E44,E50,E82,E87,E99,E102,E125,E128,E136)</f>
        <v>10449057</v>
      </c>
      <c r="F139" s="94">
        <f>SUM(F9,F19,F25,F32,F41,F44,F50,F82,F87,F99,F102,F125,F128,F136)</f>
        <v>10422012.260000002</v>
      </c>
      <c r="G139" s="95">
        <f>F139/E139*100%</f>
        <v>0.9974117530414469</v>
      </c>
    </row>
    <row r="140" ht="15">
      <c r="A140" s="57"/>
    </row>
    <row r="141" ht="15">
      <c r="A141" s="57"/>
    </row>
    <row r="142" spans="5:6" ht="12.75">
      <c r="E142" s="9" t="s">
        <v>112</v>
      </c>
      <c r="F142" s="9"/>
    </row>
    <row r="143" ht="12.75">
      <c r="F143" s="9"/>
    </row>
    <row r="144" ht="12.75">
      <c r="F144" s="9"/>
    </row>
    <row r="145" spans="5:6" ht="12.75">
      <c r="E145" s="9" t="s">
        <v>87</v>
      </c>
      <c r="F145" s="9"/>
    </row>
    <row r="146" ht="30" customHeight="1">
      <c r="F146" s="19"/>
    </row>
    <row r="147" ht="15" customHeight="1"/>
  </sheetData>
  <printOptions/>
  <pageMargins left="0.5905511811023623" right="0" top="0.7874015748031497" bottom="0.8267716535433072" header="0.5118110236220472" footer="0.5118110236220472"/>
  <pageSetup firstPageNumber="21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2009-03-12T14:21:14Z</cp:lastPrinted>
  <dcterms:created xsi:type="dcterms:W3CDTF">2003-02-20T14:53:16Z</dcterms:created>
  <dcterms:modified xsi:type="dcterms:W3CDTF">2009-03-16T12:22:02Z</dcterms:modified>
  <cp:category/>
  <cp:version/>
  <cp:contentType/>
  <cp:contentStatus/>
</cp:coreProperties>
</file>